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1"/>
  </bookViews>
  <sheets>
    <sheet name="Расчет кирпича на дом" sheetId="1" r:id="rId1"/>
    <sheet name="Прайс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P23" i="1"/>
  <c r="O23"/>
  <c r="N23"/>
  <c r="M23"/>
  <c r="L23"/>
  <c r="K23"/>
  <c r="J23"/>
  <c r="I23"/>
  <c r="G7" l="1"/>
  <c r="H1"/>
  <c r="F7"/>
  <c r="G63" i="2"/>
  <c r="F63"/>
  <c r="G62"/>
  <c r="F62"/>
  <c r="F58"/>
  <c r="F55"/>
  <c r="G53"/>
  <c r="G52"/>
  <c r="F52"/>
  <c r="F48"/>
  <c r="F45"/>
  <c r="G43"/>
  <c r="G42"/>
  <c r="F42"/>
  <c r="F39"/>
  <c r="G37"/>
  <c r="G36"/>
  <c r="F36"/>
  <c r="F32"/>
  <c r="G30"/>
  <c r="G29"/>
  <c r="F29"/>
  <c r="G26"/>
  <c r="G25"/>
  <c r="F25"/>
  <c r="F21"/>
  <c r="G19"/>
  <c r="G18"/>
  <c r="F18"/>
  <c r="H7" i="1" l="1"/>
  <c r="I7" s="1"/>
  <c r="J7" s="1"/>
  <c r="Q24" l="1"/>
  <c r="R24" s="1"/>
  <c r="O24"/>
  <c r="P24" s="1"/>
  <c r="M24"/>
  <c r="N24" s="1"/>
  <c r="K24"/>
  <c r="L24" s="1"/>
  <c r="I24"/>
  <c r="J24" s="1"/>
  <c r="G25"/>
  <c r="H25" s="1"/>
  <c r="Q25"/>
  <c r="R25" s="1"/>
  <c r="O25"/>
  <c r="P25" s="1"/>
  <c r="M25"/>
  <c r="N25" s="1"/>
  <c r="K25"/>
  <c r="L25" s="1"/>
  <c r="I25"/>
  <c r="J25" s="1"/>
  <c r="G24"/>
  <c r="H24" s="1"/>
</calcChain>
</file>

<file path=xl/sharedStrings.xml><?xml version="1.0" encoding="utf-8"?>
<sst xmlns="http://schemas.openxmlformats.org/spreadsheetml/2006/main" count="142" uniqueCount="118">
  <si>
    <t>КИРПИЧ ОБЛИЦОВОЧНЫЙ</t>
  </si>
  <si>
    <t>ТМ "Крымский кирпич"</t>
  </si>
  <si>
    <t>изготавливается из экологически чистого сырья</t>
  </si>
  <si>
    <t xml:space="preserve">по прогрессивной технологии методом полусухого гиперпрессования </t>
  </si>
  <si>
    <t xml:space="preserve">       Марка по  ДСТУ  БВ.2.7-7-94   СКО-Л-200/2183/50     </t>
  </si>
  <si>
    <t>ФЛП "Никитин"  96540 Украина, АР Крым, Сакский р-он, с.Охотниково</t>
  </si>
  <si>
    <t>р/с 2600622108 в отделение №6 г.Саки ВАТ АБ "Укргазбанк" МФО 324797 инн. 2523413175</t>
  </si>
  <si>
    <t xml:space="preserve">м.т. +38 050 943 59 10   +38 097 407 55 04   т./ф. 8(06563)2-20-00; </t>
  </si>
  <si>
    <t xml:space="preserve"> www.kirpich.crimea.ua;    E-mail:   krim_kirpich@mail.ru </t>
  </si>
  <si>
    <t>Стоимость облицовочного кирпича и плитки</t>
  </si>
  <si>
    <t>цвет</t>
  </si>
  <si>
    <t xml:space="preserve">Цена за 1грн./шт., </t>
  </si>
  <si>
    <t>№</t>
  </si>
  <si>
    <t>Вид</t>
  </si>
  <si>
    <t>Арт.</t>
  </si>
  <si>
    <t>Наименование</t>
  </si>
  <si>
    <t>Размер</t>
  </si>
  <si>
    <t>Вес 1 шт. кг.</t>
  </si>
  <si>
    <t>кол-во в 1 м², шт.</t>
  </si>
  <si>
    <t>желт.-горч. красн., черн.</t>
  </si>
  <si>
    <t>сл. кость, св.желт., шоколад</t>
  </si>
  <si>
    <t>Вес пачки, тон.</t>
  </si>
  <si>
    <t>цена 1м².,   грн.</t>
  </si>
  <si>
    <t>Кол-во в пачке, шт.</t>
  </si>
  <si>
    <t>Фактура гладкая</t>
  </si>
  <si>
    <t>ЕГ</t>
  </si>
  <si>
    <t>Кирпич "Европейский" гладкий</t>
  </si>
  <si>
    <t>250x120x65</t>
  </si>
  <si>
    <t>ЕУ</t>
  </si>
  <si>
    <t>Кирпич "Европейский Угловой" гладкий</t>
  </si>
  <si>
    <t>-</t>
  </si>
  <si>
    <t>Фактура  "Мраморная"</t>
  </si>
  <si>
    <t>МР60</t>
  </si>
  <si>
    <t>Кирпич "Мраморный" 60</t>
  </si>
  <si>
    <t>250x60x65</t>
  </si>
  <si>
    <t>Фактура  "Украинская"</t>
  </si>
  <si>
    <t>УКР60</t>
  </si>
  <si>
    <t>Кирпич "Украинский" 60</t>
  </si>
  <si>
    <t>250x50x65</t>
  </si>
  <si>
    <t>УКРТ 60</t>
  </si>
  <si>
    <t>Кирпич "Украинский" 60 тычкованный</t>
  </si>
  <si>
    <t>230x50x65</t>
  </si>
  <si>
    <t>Фактура "Финская"</t>
  </si>
  <si>
    <t>Ф40</t>
  </si>
  <si>
    <t>Кирпич "Финский" 40</t>
  </si>
  <si>
    <t>250x40x65</t>
  </si>
  <si>
    <t>ФТ40</t>
  </si>
  <si>
    <t>Кирпич "Финский" 40 тычкованный</t>
  </si>
  <si>
    <t>230x40x65</t>
  </si>
  <si>
    <t>Ф100</t>
  </si>
  <si>
    <t>Кирпич "Финский" 100</t>
  </si>
  <si>
    <t>250x100x65</t>
  </si>
  <si>
    <t>ФТ100</t>
  </si>
  <si>
    <t>Кирпич "Финский" 100 тычкованный</t>
  </si>
  <si>
    <t>230x100x65</t>
  </si>
  <si>
    <t>УГФ</t>
  </si>
  <si>
    <t>Кирпич "Угловой Финский"</t>
  </si>
  <si>
    <t>Фактура  "Луч"</t>
  </si>
  <si>
    <t>ЕЛ</t>
  </si>
  <si>
    <t>Кирпич "Луч"</t>
  </si>
  <si>
    <t>250x110x65</t>
  </si>
  <si>
    <t>ЕЛТ</t>
  </si>
  <si>
    <t>Кирпич "Луч" тычкованный</t>
  </si>
  <si>
    <t>240x110x65</t>
  </si>
  <si>
    <t>УГЛ</t>
  </si>
  <si>
    <t>Кирпич "Угловой Луч"</t>
  </si>
  <si>
    <t>Плитка облицовочная</t>
  </si>
  <si>
    <t>ПлУКР 22</t>
  </si>
  <si>
    <t>Плитка "Украинская" 22 63 пачки по 22 шт.</t>
  </si>
  <si>
    <t>250x22x65</t>
  </si>
  <si>
    <t>Количество этажей</t>
  </si>
  <si>
    <t>Длинна здания, м.</t>
  </si>
  <si>
    <t>Ширина здания, м.</t>
  </si>
  <si>
    <t>Высота этажа, м.</t>
  </si>
  <si>
    <t>Количество оконных проемов, шт.</t>
  </si>
  <si>
    <t>Количество дверных проемов, шт.</t>
  </si>
  <si>
    <t>Ширина дверного проема, м.</t>
  </si>
  <si>
    <t>Высота дверного проема, м.</t>
  </si>
  <si>
    <t>Ширина оконного проема, м.</t>
  </si>
  <si>
    <t>Высота оконного проема, м.</t>
  </si>
  <si>
    <t>Требуемое количество кирпича на облицовку здания, шт.</t>
  </si>
  <si>
    <t>Толщина шва, мм.</t>
  </si>
  <si>
    <t>Высота кирпича, мм.</t>
  </si>
  <si>
    <t>Длинна кирпича, мм.</t>
  </si>
  <si>
    <t>Требуемое количество кирпича на облицовку здания, с учетом боя, шт.</t>
  </si>
  <si>
    <r>
      <t xml:space="preserve">Общая площадь здания </t>
    </r>
    <r>
      <rPr>
        <b/>
        <sz val="14"/>
        <color theme="1"/>
        <rFont val="Times New Roman"/>
        <family val="1"/>
        <charset val="204"/>
      </rPr>
      <t>S</t>
    </r>
    <r>
      <rPr>
        <b/>
        <sz val="12"/>
        <color theme="1"/>
        <rFont val="Times New Roman"/>
        <family val="1"/>
        <charset val="204"/>
      </rPr>
      <t xml:space="preserve"> </t>
    </r>
    <r>
      <rPr>
        <b/>
        <sz val="9"/>
        <color theme="1"/>
        <rFont val="Times New Roman"/>
        <family val="1"/>
        <charset val="204"/>
      </rPr>
      <t>общ</t>
    </r>
    <r>
      <rPr>
        <sz val="11"/>
        <color theme="1"/>
        <rFont val="Times New Roman"/>
        <family val="1"/>
        <charset val="204"/>
      </rPr>
      <t>, м²</t>
    </r>
  </si>
  <si>
    <r>
      <t xml:space="preserve">Общая площадь оконных и дверных проемов </t>
    </r>
    <r>
      <rPr>
        <b/>
        <sz val="14"/>
        <color theme="1"/>
        <rFont val="Times New Roman"/>
        <family val="1"/>
        <charset val="204"/>
      </rPr>
      <t xml:space="preserve">S </t>
    </r>
    <r>
      <rPr>
        <b/>
        <sz val="9"/>
        <color theme="1"/>
        <rFont val="Times New Roman"/>
        <family val="1"/>
        <charset val="204"/>
      </rPr>
      <t>проем</t>
    </r>
    <r>
      <rPr>
        <sz val="11"/>
        <color theme="1"/>
        <rFont val="Times New Roman"/>
        <family val="1"/>
        <charset val="204"/>
      </rPr>
      <t>, м</t>
    </r>
    <r>
      <rPr>
        <sz val="11"/>
        <color theme="1"/>
        <rFont val="Calibri"/>
        <family val="2"/>
        <charset val="204"/>
      </rPr>
      <t>²</t>
    </r>
  </si>
  <si>
    <r>
      <t xml:space="preserve">Площадь здания за вычетом оконных и дверных проемов </t>
    </r>
    <r>
      <rPr>
        <b/>
        <sz val="14"/>
        <color theme="1"/>
        <rFont val="Times New Roman"/>
        <family val="1"/>
        <charset val="204"/>
      </rPr>
      <t>S</t>
    </r>
    <r>
      <rPr>
        <sz val="11"/>
        <color theme="1"/>
        <rFont val="Times New Roman"/>
        <family val="1"/>
        <charset val="204"/>
      </rPr>
      <t>, м</t>
    </r>
    <r>
      <rPr>
        <sz val="11"/>
        <color theme="1"/>
        <rFont val="Calibri"/>
        <family val="2"/>
        <charset val="204"/>
      </rPr>
      <t>²</t>
    </r>
  </si>
  <si>
    <t>Требуемое количество кирпича на один метр квадратный с учетом шва, шт.</t>
  </si>
  <si>
    <t xml:space="preserve">Расчет требуемого количества кирпича для строительства дома  </t>
  </si>
  <si>
    <r>
      <rPr>
        <b/>
        <sz val="11"/>
        <color rgb="FFFF0000"/>
        <rFont val="Times New Roman"/>
        <family val="1"/>
        <charset val="204"/>
      </rPr>
      <t>Внимание!!!</t>
    </r>
    <r>
      <rPr>
        <sz val="11"/>
        <color theme="1"/>
        <rFont val="Times New Roman"/>
        <family val="1"/>
        <charset val="204"/>
      </rPr>
      <t xml:space="preserve"> Для того чтоб произвести расчет требуемого количества кирпича для строительства дома, надо подставить свои значения планируемого дома: Длинна здания -; Ширина здания - ; Высота этажа - и Количество этажей- (</t>
    </r>
    <r>
      <rPr>
        <b/>
        <sz val="11"/>
        <color rgb="FFFF0000"/>
        <rFont val="Times New Roman"/>
        <family val="1"/>
        <charset val="204"/>
      </rPr>
      <t>Выделено красным цветом!!!</t>
    </r>
    <r>
      <rPr>
        <sz val="11"/>
        <color theme="1"/>
        <rFont val="Times New Roman"/>
        <family val="1"/>
        <charset val="204"/>
      </rPr>
      <t>)</t>
    </r>
  </si>
  <si>
    <r>
      <rPr>
        <b/>
        <sz val="11"/>
        <color rgb="FFFF0000"/>
        <rFont val="Times New Roman"/>
        <family val="1"/>
        <charset val="204"/>
      </rPr>
      <t xml:space="preserve">Внимание!!! </t>
    </r>
    <r>
      <rPr>
        <b/>
        <sz val="11"/>
        <rFont val="Times New Roman"/>
        <family val="1"/>
        <charset val="204"/>
      </rPr>
      <t>Для того чтоб произвести расчет общей площади оконных и дверных проемов, надо подставить ваше количество окон и дверей (</t>
    </r>
    <r>
      <rPr>
        <b/>
        <sz val="11"/>
        <color rgb="FFFF0000"/>
        <rFont val="Times New Roman"/>
        <family val="1"/>
        <charset val="204"/>
      </rPr>
      <t>выделенно красным!!!</t>
    </r>
    <r>
      <rPr>
        <b/>
        <sz val="11"/>
        <rFont val="Times New Roman"/>
        <family val="1"/>
        <charset val="204"/>
      </rPr>
      <t>) и откорректировать ширину и высоту дверных и оконных проемов (</t>
    </r>
    <r>
      <rPr>
        <b/>
        <sz val="11"/>
        <color rgb="FF00B050"/>
        <rFont val="Times New Roman"/>
        <family val="1"/>
        <charset val="204"/>
      </rPr>
      <t xml:space="preserve">выделенно зеленым </t>
    </r>
    <r>
      <rPr>
        <sz val="11"/>
        <color rgb="FF00B050"/>
        <rFont val="Times New Roman"/>
        <family val="1"/>
        <charset val="204"/>
      </rPr>
      <t>цветом!!!</t>
    </r>
    <r>
      <rPr>
        <b/>
        <sz val="11"/>
        <rFont val="Times New Roman"/>
        <family val="1"/>
        <charset val="204"/>
      </rPr>
      <t>) При разных размерах дверей и окон меняете ширину, высоту и количество проемов в соответствующем столбце значений!</t>
    </r>
  </si>
  <si>
    <t>Стоимость кирпича на 1 м²</t>
  </si>
  <si>
    <t>желто-горчичн., красный, черный</t>
  </si>
  <si>
    <t>слоновая кость, светло желтый, шоколад</t>
  </si>
  <si>
    <t>Примечание:</t>
  </si>
  <si>
    <t>Плиткой облицовывают стены зданий и заборов на оштукатуренную поверхность.</t>
  </si>
  <si>
    <t>Цвет</t>
  </si>
  <si>
    <t>Желто - Горчичный</t>
  </si>
  <si>
    <t>Красный</t>
  </si>
  <si>
    <t>Черный</t>
  </si>
  <si>
    <t>Шоколад</t>
  </si>
  <si>
    <t>Слоновая Кость</t>
  </si>
  <si>
    <t>Светло Желтый</t>
  </si>
  <si>
    <t>Кирпич ЕГ гладкая лицевая и тыльная фактура</t>
  </si>
  <si>
    <t>Кирпич УКР60, ПлУКР22 рваная лицевая и гладкая тыльная фактура</t>
  </si>
  <si>
    <t>Кирпич Ф40, Ф100 рваная лицевая и гладкая тыльная фактура</t>
  </si>
  <si>
    <t>Кирпич ЕЛ рваная лицевая и гладкая тыльная фактура</t>
  </si>
  <si>
    <t>Стоимость кирпича на облицовку здания</t>
  </si>
  <si>
    <r>
      <t>Стоимость облицовочной плитки на 1 м</t>
    </r>
    <r>
      <rPr>
        <sz val="10"/>
        <rFont val="Calibri"/>
        <family val="2"/>
        <charset val="204"/>
      </rPr>
      <t>²</t>
    </r>
  </si>
  <si>
    <t>Стоимость облицовочной плитки на облицовку здания</t>
  </si>
  <si>
    <t>Расчет стоимости кирпичной кладки в полкирпича в зависимости от фактуры и цвета кирпича и стоимости облицовочной фасадной плитки в зависимости от цвета</t>
  </si>
  <si>
    <t>Толщина стены 50 мм. Лицевая сторона рваной фактуры.</t>
  </si>
  <si>
    <t>Толщина стены 120 мм. Лицевая сторона гладкой фактуры.</t>
  </si>
  <si>
    <t>Толщина стены 40 мм. Лицевая сторона рваной фактуры.</t>
  </si>
  <si>
    <t>Толщина стены 100 мм. Лицевая сторона рваной фактуры.</t>
  </si>
  <si>
    <t>Тлщина стены 100 мм. Лицевая сторона рваной фактуры.</t>
  </si>
  <si>
    <t>Цветовая гамма и виды фактур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</si>
</sst>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0\ [$грн.-422]"/>
  </numFmts>
  <fonts count="28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4"/>
      <color rgb="FFFF0000"/>
      <name val="Times New Roman"/>
      <family val="1"/>
      <charset val="204"/>
    </font>
    <font>
      <b/>
      <sz val="12"/>
      <color rgb="FF00B05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Calibri"/>
      <family val="2"/>
      <charset val="204"/>
    </font>
    <font>
      <sz val="18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7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center" vertical="center" wrapText="1"/>
    </xf>
    <xf numFmtId="2" fontId="6" fillId="0" borderId="9" xfId="0" applyNumberFormat="1" applyFont="1" applyBorder="1" applyAlignment="1">
      <alignment horizontal="center" vertical="center" wrapText="1"/>
    </xf>
    <xf numFmtId="2" fontId="6" fillId="2" borderId="10" xfId="0" applyNumberFormat="1" applyFont="1" applyFill="1" applyBorder="1" applyAlignment="1">
      <alignment vertical="center" wrapText="1"/>
    </xf>
    <xf numFmtId="2" fontId="6" fillId="3" borderId="11" xfId="0" applyNumberFormat="1" applyFont="1" applyFill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165" fontId="20" fillId="0" borderId="9" xfId="0" applyNumberFormat="1" applyFont="1" applyBorder="1" applyAlignment="1">
      <alignment horizontal="center" vertical="center" wrapText="1"/>
    </xf>
    <xf numFmtId="165" fontId="25" fillId="0" borderId="9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2" fontId="15" fillId="0" borderId="9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2" fontId="9" fillId="0" borderId="11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5" fillId="3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2" fontId="6" fillId="0" borderId="9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http://www.fagot.com.ua/production/img/brick/1_2.gif" TargetMode="External"/><Relationship Id="rId13" Type="http://schemas.openxmlformats.org/officeDocument/2006/relationships/image" Target="../media/image31.png"/><Relationship Id="rId3" Type="http://schemas.openxmlformats.org/officeDocument/2006/relationships/image" Target="http://www.fagot.com.ua/production/img/brick/6_1.gif" TargetMode="External"/><Relationship Id="rId7" Type="http://schemas.openxmlformats.org/officeDocument/2006/relationships/image" Target="../media/image26.gif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3.gif"/><Relationship Id="rId16" Type="http://schemas.openxmlformats.org/officeDocument/2006/relationships/image" Target="../media/image34.png"/><Relationship Id="rId1" Type="http://schemas.openxmlformats.org/officeDocument/2006/relationships/image" Target="../media/image22.png"/><Relationship Id="rId6" Type="http://schemas.openxmlformats.org/officeDocument/2006/relationships/image" Target="http://www.fagot.com.ua/production/img/brick/2_2.gif" TargetMode="External"/><Relationship Id="rId11" Type="http://schemas.openxmlformats.org/officeDocument/2006/relationships/image" Target="../media/image29.png"/><Relationship Id="rId5" Type="http://schemas.openxmlformats.org/officeDocument/2006/relationships/image" Target="../media/image25.gif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4" Type="http://schemas.openxmlformats.org/officeDocument/2006/relationships/image" Target="../media/image24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32</xdr:row>
      <xdr:rowOff>57149</xdr:rowOff>
    </xdr:from>
    <xdr:to>
      <xdr:col>8</xdr:col>
      <xdr:colOff>190500</xdr:colOff>
      <xdr:row>32</xdr:row>
      <xdr:rowOff>1852697</xdr:rowOff>
    </xdr:to>
    <xdr:pic>
      <xdr:nvPicPr>
        <xdr:cNvPr id="44" name="Рисунок 43" descr="ukr_gel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10458449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32</xdr:row>
      <xdr:rowOff>47625</xdr:rowOff>
    </xdr:from>
    <xdr:to>
      <xdr:col>11</xdr:col>
      <xdr:colOff>200025</xdr:colOff>
      <xdr:row>32</xdr:row>
      <xdr:rowOff>1843173</xdr:rowOff>
    </xdr:to>
    <xdr:pic>
      <xdr:nvPicPr>
        <xdr:cNvPr id="45" name="Рисунок 44" descr="ukr_kras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01150" y="10448925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200024</xdr:colOff>
      <xdr:row>32</xdr:row>
      <xdr:rowOff>57149</xdr:rowOff>
    </xdr:from>
    <xdr:to>
      <xdr:col>14</xdr:col>
      <xdr:colOff>180974</xdr:colOff>
      <xdr:row>32</xdr:row>
      <xdr:rowOff>1852697</xdr:rowOff>
    </xdr:to>
    <xdr:pic>
      <xdr:nvPicPr>
        <xdr:cNvPr id="46" name="Рисунок 45" descr="ukr_cher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25474" y="10458449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180974</xdr:colOff>
      <xdr:row>32</xdr:row>
      <xdr:rowOff>47625</xdr:rowOff>
    </xdr:from>
    <xdr:to>
      <xdr:col>17</xdr:col>
      <xdr:colOff>161924</xdr:colOff>
      <xdr:row>32</xdr:row>
      <xdr:rowOff>1843173</xdr:rowOff>
    </xdr:to>
    <xdr:pic>
      <xdr:nvPicPr>
        <xdr:cNvPr id="47" name="Рисунок 46" descr="ukr_korichn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49799" y="10448925"/>
          <a:ext cx="2743200" cy="179554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34</xdr:row>
      <xdr:rowOff>57150</xdr:rowOff>
    </xdr:from>
    <xdr:to>
      <xdr:col>8</xdr:col>
      <xdr:colOff>161925</xdr:colOff>
      <xdr:row>34</xdr:row>
      <xdr:rowOff>1849374</xdr:rowOff>
    </xdr:to>
    <xdr:pic>
      <xdr:nvPicPr>
        <xdr:cNvPr id="48" name="Рисунок 47" descr="luch_gel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19675" y="1426845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9</xdr:col>
      <xdr:colOff>209549</xdr:colOff>
      <xdr:row>34</xdr:row>
      <xdr:rowOff>57150</xdr:rowOff>
    </xdr:from>
    <xdr:to>
      <xdr:col>11</xdr:col>
      <xdr:colOff>190499</xdr:colOff>
      <xdr:row>34</xdr:row>
      <xdr:rowOff>1849374</xdr:rowOff>
    </xdr:to>
    <xdr:pic>
      <xdr:nvPicPr>
        <xdr:cNvPr id="49" name="Рисунок 48" descr="luch_kras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91624" y="1426845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34</xdr:row>
      <xdr:rowOff>57150</xdr:rowOff>
    </xdr:from>
    <xdr:to>
      <xdr:col>17</xdr:col>
      <xdr:colOff>152400</xdr:colOff>
      <xdr:row>34</xdr:row>
      <xdr:rowOff>1849374</xdr:rowOff>
    </xdr:to>
    <xdr:pic>
      <xdr:nvPicPr>
        <xdr:cNvPr id="50" name="Рисунок 49" descr="luch_korich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440275" y="1426845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34</xdr:row>
      <xdr:rowOff>57150</xdr:rowOff>
    </xdr:from>
    <xdr:to>
      <xdr:col>14</xdr:col>
      <xdr:colOff>171450</xdr:colOff>
      <xdr:row>34</xdr:row>
      <xdr:rowOff>1849374</xdr:rowOff>
    </xdr:to>
    <xdr:pic>
      <xdr:nvPicPr>
        <xdr:cNvPr id="51" name="Рисунок 50" descr="luch_cher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15950" y="14268450"/>
          <a:ext cx="2743200" cy="179222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31</xdr:row>
      <xdr:rowOff>47626</xdr:rowOff>
    </xdr:from>
    <xdr:to>
      <xdr:col>19</xdr:col>
      <xdr:colOff>1057621</xdr:colOff>
      <xdr:row>31</xdr:row>
      <xdr:rowOff>1876426</xdr:rowOff>
    </xdr:to>
    <xdr:pic>
      <xdr:nvPicPr>
        <xdr:cNvPr id="52" name="Рисунок 51" descr="ЕГ Сл. Кость ЕГ 26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469350" y="8543926"/>
          <a:ext cx="2381596" cy="182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33</xdr:row>
      <xdr:rowOff>0</xdr:rowOff>
    </xdr:from>
    <xdr:to>
      <xdr:col>19</xdr:col>
      <xdr:colOff>1091912</xdr:colOff>
      <xdr:row>34</xdr:row>
      <xdr:rowOff>11084</xdr:rowOff>
    </xdr:to>
    <xdr:pic>
      <xdr:nvPicPr>
        <xdr:cNvPr id="53" name="Рисунок 52" descr="Ф Слоновая кость 4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412201" y="12306300"/>
          <a:ext cx="2473036" cy="1916084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33</xdr:row>
      <xdr:rowOff>0</xdr:rowOff>
    </xdr:from>
    <xdr:to>
      <xdr:col>21</xdr:col>
      <xdr:colOff>1100225</xdr:colOff>
      <xdr:row>34</xdr:row>
      <xdr:rowOff>15240</xdr:rowOff>
    </xdr:to>
    <xdr:pic>
      <xdr:nvPicPr>
        <xdr:cNvPr id="54" name="Рисунок 53" descr="Ф Светло Желтый 12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174451" y="12306300"/>
          <a:ext cx="2481349" cy="192024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47627</xdr:colOff>
      <xdr:row>32</xdr:row>
      <xdr:rowOff>19051</xdr:rowOff>
    </xdr:from>
    <xdr:to>
      <xdr:col>19</xdr:col>
      <xdr:colOff>1052255</xdr:colOff>
      <xdr:row>32</xdr:row>
      <xdr:rowOff>1860320</xdr:rowOff>
    </xdr:to>
    <xdr:pic>
      <xdr:nvPicPr>
        <xdr:cNvPr id="55" name="Рисунок 54" descr="1 УКР Сл. Кость 0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459827" y="10420351"/>
          <a:ext cx="2385753" cy="1841269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33</xdr:row>
      <xdr:rowOff>19050</xdr:rowOff>
    </xdr:from>
    <xdr:to>
      <xdr:col>7</xdr:col>
      <xdr:colOff>1349261</xdr:colOff>
      <xdr:row>33</xdr:row>
      <xdr:rowOff>1868632</xdr:rowOff>
    </xdr:to>
    <xdr:pic>
      <xdr:nvPicPr>
        <xdr:cNvPr id="56" name="Рисунок 55" descr="Ф Желто-Горчичный 5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162551" y="12325350"/>
          <a:ext cx="2406535" cy="1849582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323851</xdr:colOff>
      <xdr:row>33</xdr:row>
      <xdr:rowOff>19050</xdr:rowOff>
    </xdr:from>
    <xdr:to>
      <xdr:col>10</xdr:col>
      <xdr:colOff>1353417</xdr:colOff>
      <xdr:row>33</xdr:row>
      <xdr:rowOff>1868632</xdr:rowOff>
    </xdr:to>
    <xdr:pic>
      <xdr:nvPicPr>
        <xdr:cNvPr id="57" name="Рисунок 56" descr="Ф Красный 2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305926" y="12325350"/>
          <a:ext cx="2410691" cy="1849582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295277</xdr:colOff>
      <xdr:row>33</xdr:row>
      <xdr:rowOff>1</xdr:rowOff>
    </xdr:from>
    <xdr:to>
      <xdr:col>13</xdr:col>
      <xdr:colOff>1200152</xdr:colOff>
      <xdr:row>33</xdr:row>
      <xdr:rowOff>1882834</xdr:rowOff>
    </xdr:to>
    <xdr:pic>
      <xdr:nvPicPr>
        <xdr:cNvPr id="58" name="Рисунок 57" descr="Ф Черный 19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420727" y="12306301"/>
          <a:ext cx="2286000" cy="1882833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295273</xdr:colOff>
      <xdr:row>33</xdr:row>
      <xdr:rowOff>38099</xdr:rowOff>
    </xdr:from>
    <xdr:to>
      <xdr:col>16</xdr:col>
      <xdr:colOff>1270806</xdr:colOff>
      <xdr:row>33</xdr:row>
      <xdr:rowOff>1858586</xdr:rowOff>
    </xdr:to>
    <xdr:pic>
      <xdr:nvPicPr>
        <xdr:cNvPr id="59" name="Рисунок 58" descr="Ф Шоколад 17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7564098" y="12344399"/>
          <a:ext cx="2356658" cy="1820487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31</xdr:row>
      <xdr:rowOff>57148</xdr:rowOff>
    </xdr:from>
    <xdr:to>
      <xdr:col>8</xdr:col>
      <xdr:colOff>277264</xdr:colOff>
      <xdr:row>31</xdr:row>
      <xdr:rowOff>1856853</xdr:rowOff>
    </xdr:to>
    <xdr:pic>
      <xdr:nvPicPr>
        <xdr:cNvPr id="60" name="Рисунок 59" descr="ЕГ Желт.-Горчичный ЕГ 05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76825" y="8553448"/>
          <a:ext cx="2801389" cy="179970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31</xdr:row>
      <xdr:rowOff>95250</xdr:rowOff>
    </xdr:from>
    <xdr:to>
      <xdr:col>10</xdr:col>
      <xdr:colOff>1345450</xdr:colOff>
      <xdr:row>31</xdr:row>
      <xdr:rowOff>1828454</xdr:rowOff>
    </xdr:to>
    <xdr:pic>
      <xdr:nvPicPr>
        <xdr:cNvPr id="61" name="Рисунок 60" descr="ЕГ Красный 05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210675" y="8591550"/>
          <a:ext cx="2497975" cy="1733204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31</xdr:row>
      <xdr:rowOff>85724</xdr:rowOff>
    </xdr:from>
    <xdr:to>
      <xdr:col>14</xdr:col>
      <xdr:colOff>95596</xdr:colOff>
      <xdr:row>31</xdr:row>
      <xdr:rowOff>1835553</xdr:rowOff>
    </xdr:to>
    <xdr:pic>
      <xdr:nvPicPr>
        <xdr:cNvPr id="62" name="Рисунок 61" descr="ЕГ Черный 05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373100" y="8582024"/>
          <a:ext cx="2610196" cy="1749829"/>
        </a:xfrm>
        <a:prstGeom prst="rect">
          <a:avLst/>
        </a:prstGeom>
      </xdr:spPr>
    </xdr:pic>
    <xdr:clientData/>
  </xdr:twoCellAnchor>
  <xdr:twoCellAnchor editAs="oneCell">
    <xdr:from>
      <xdr:col>15</xdr:col>
      <xdr:colOff>352426</xdr:colOff>
      <xdr:row>31</xdr:row>
      <xdr:rowOff>85726</xdr:rowOff>
    </xdr:from>
    <xdr:to>
      <xdr:col>16</xdr:col>
      <xdr:colOff>1244832</xdr:colOff>
      <xdr:row>31</xdr:row>
      <xdr:rowOff>1823086</xdr:rowOff>
    </xdr:to>
    <xdr:pic>
      <xdr:nvPicPr>
        <xdr:cNvPr id="63" name="Рисунок 62" descr="Шоколад ЕГ 05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621251" y="8582026"/>
          <a:ext cx="2273531" cy="1737360"/>
        </a:xfrm>
        <a:prstGeom prst="rect">
          <a:avLst/>
        </a:prstGeom>
      </xdr:spPr>
    </xdr:pic>
    <xdr:clientData/>
  </xdr:twoCellAnchor>
  <xdr:twoCellAnchor editAs="oneCell">
    <xdr:from>
      <xdr:col>19</xdr:col>
      <xdr:colOff>1381124</xdr:colOff>
      <xdr:row>31</xdr:row>
      <xdr:rowOff>85723</xdr:rowOff>
    </xdr:from>
    <xdr:to>
      <xdr:col>21</xdr:col>
      <xdr:colOff>1249852</xdr:colOff>
      <xdr:row>31</xdr:row>
      <xdr:rowOff>1818927</xdr:rowOff>
    </xdr:to>
    <xdr:pic>
      <xdr:nvPicPr>
        <xdr:cNvPr id="64" name="Рисунок 63" descr="ЕГ Св. Желтый 3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174449" y="8582023"/>
          <a:ext cx="2630978" cy="17332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57147</xdr:colOff>
      <xdr:row>16</xdr:row>
      <xdr:rowOff>76198</xdr:rowOff>
    </xdr:from>
    <xdr:to>
      <xdr:col>1</xdr:col>
      <xdr:colOff>1009647</xdr:colOff>
      <xdr:row>18</xdr:row>
      <xdr:rowOff>133348</xdr:rowOff>
    </xdr:to>
    <xdr:pic>
      <xdr:nvPicPr>
        <xdr:cNvPr id="2" name="Рисунок 1" descr="1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47" y="3162298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180973</xdr:colOff>
      <xdr:row>19</xdr:row>
      <xdr:rowOff>19050</xdr:rowOff>
    </xdr:from>
    <xdr:to>
      <xdr:col>1</xdr:col>
      <xdr:colOff>889633</xdr:colOff>
      <xdr:row>21</xdr:row>
      <xdr:rowOff>163830</xdr:rowOff>
    </xdr:to>
    <xdr:pic>
      <xdr:nvPicPr>
        <xdr:cNvPr id="3" name="Рисунок 2" descr="http://www.fagot.com.ua/production/img/brick/6_1.gif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61973" y="3676650"/>
          <a:ext cx="70866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1009650</xdr:colOff>
      <xdr:row>25</xdr:row>
      <xdr:rowOff>123825</xdr:rowOff>
    </xdr:to>
    <xdr:pic>
      <xdr:nvPicPr>
        <xdr:cNvPr id="4" name="Рисунок 3" descr="http://www.fagot.com.ua/production/img/brick/2_3.gi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44862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27</xdr:row>
      <xdr:rowOff>57150</xdr:rowOff>
    </xdr:from>
    <xdr:to>
      <xdr:col>1</xdr:col>
      <xdr:colOff>1009649</xdr:colOff>
      <xdr:row>29</xdr:row>
      <xdr:rowOff>114300</xdr:rowOff>
    </xdr:to>
    <xdr:pic>
      <xdr:nvPicPr>
        <xdr:cNvPr id="5" name="Рисунок 4" descr="http://www.fagot.com.ua/production/img/brick/2_2.gif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438149" y="5238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40</xdr:row>
      <xdr:rowOff>66675</xdr:rowOff>
    </xdr:from>
    <xdr:to>
      <xdr:col>1</xdr:col>
      <xdr:colOff>1009650</xdr:colOff>
      <xdr:row>42</xdr:row>
      <xdr:rowOff>123825</xdr:rowOff>
    </xdr:to>
    <xdr:pic>
      <xdr:nvPicPr>
        <xdr:cNvPr id="6" name="Рисунок 5" descr="http://www.fagot.com.ua/production/img/brick/1_2.gif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438150" y="7724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43</xdr:row>
      <xdr:rowOff>57150</xdr:rowOff>
    </xdr:from>
    <xdr:to>
      <xdr:col>1</xdr:col>
      <xdr:colOff>1009650</xdr:colOff>
      <xdr:row>45</xdr:row>
      <xdr:rowOff>114300</xdr:rowOff>
    </xdr:to>
    <xdr:pic>
      <xdr:nvPicPr>
        <xdr:cNvPr id="7" name="Рисунок 6" descr="http://www.fagot.com.ua/production/img/brick/9_5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8150" y="8286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219073</xdr:colOff>
      <xdr:row>46</xdr:row>
      <xdr:rowOff>19050</xdr:rowOff>
    </xdr:from>
    <xdr:to>
      <xdr:col>1</xdr:col>
      <xdr:colOff>893443</xdr:colOff>
      <xdr:row>48</xdr:row>
      <xdr:rowOff>163830</xdr:rowOff>
    </xdr:to>
    <xdr:pic>
      <xdr:nvPicPr>
        <xdr:cNvPr id="8" name="Рисунок 7" descr="http://www.fagot.com.ua/production/img/brick/6_4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3" y="8820150"/>
          <a:ext cx="67437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66674</xdr:colOff>
      <xdr:row>50</xdr:row>
      <xdr:rowOff>57150</xdr:rowOff>
    </xdr:from>
    <xdr:to>
      <xdr:col>1</xdr:col>
      <xdr:colOff>1019174</xdr:colOff>
      <xdr:row>52</xdr:row>
      <xdr:rowOff>114300</xdr:rowOff>
    </xdr:to>
    <xdr:pic>
      <xdr:nvPicPr>
        <xdr:cNvPr id="9" name="Рисунок 8" descr="http://www.fagot.com.ua/production/img/brick/1_5.gif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674" y="96202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200023</xdr:colOff>
      <xdr:row>56</xdr:row>
      <xdr:rowOff>19050</xdr:rowOff>
    </xdr:from>
    <xdr:to>
      <xdr:col>1</xdr:col>
      <xdr:colOff>862963</xdr:colOff>
      <xdr:row>58</xdr:row>
      <xdr:rowOff>163830</xdr:rowOff>
    </xdr:to>
    <xdr:pic>
      <xdr:nvPicPr>
        <xdr:cNvPr id="10" name="Рисунок 9" descr="http://www.fagot.com.ua/production/img/brick/6_9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1023" y="10725150"/>
          <a:ext cx="66294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30</xdr:row>
      <xdr:rowOff>66675</xdr:rowOff>
    </xdr:from>
    <xdr:to>
      <xdr:col>1</xdr:col>
      <xdr:colOff>1000124</xdr:colOff>
      <xdr:row>32</xdr:row>
      <xdr:rowOff>123825</xdr:rowOff>
    </xdr:to>
    <xdr:pic>
      <xdr:nvPicPr>
        <xdr:cNvPr id="11" name="Рисунок 16" descr="http://www.fagot.com.ua/production/img/brick/9_2.gi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8624" y="5819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34</xdr:row>
      <xdr:rowOff>66675</xdr:rowOff>
    </xdr:from>
    <xdr:to>
      <xdr:col>1</xdr:col>
      <xdr:colOff>1009650</xdr:colOff>
      <xdr:row>36</xdr:row>
      <xdr:rowOff>123825</xdr:rowOff>
    </xdr:to>
    <xdr:pic>
      <xdr:nvPicPr>
        <xdr:cNvPr id="12" name="Рисунок 20" descr="http://www.fagot.com.ua/production/img/brick/2_6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8150" y="65817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66673</xdr:colOff>
      <xdr:row>37</xdr:row>
      <xdr:rowOff>66675</xdr:rowOff>
    </xdr:from>
    <xdr:to>
      <xdr:col>1</xdr:col>
      <xdr:colOff>1019173</xdr:colOff>
      <xdr:row>39</xdr:row>
      <xdr:rowOff>123825</xdr:rowOff>
    </xdr:to>
    <xdr:pic>
      <xdr:nvPicPr>
        <xdr:cNvPr id="13" name="Рисунок 21" descr="http://www.fagot.com.ua/production/img/brick/9_7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7673" y="715327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53</xdr:row>
      <xdr:rowOff>57150</xdr:rowOff>
    </xdr:from>
    <xdr:to>
      <xdr:col>1</xdr:col>
      <xdr:colOff>1009650</xdr:colOff>
      <xdr:row>55</xdr:row>
      <xdr:rowOff>114300</xdr:rowOff>
    </xdr:to>
    <xdr:pic>
      <xdr:nvPicPr>
        <xdr:cNvPr id="14" name="Рисунок 23" descr="http://www.fagot.com.ua/production/img/brick/9_15.g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101917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60</xdr:row>
      <xdr:rowOff>142875</xdr:rowOff>
    </xdr:from>
    <xdr:to>
      <xdr:col>1</xdr:col>
      <xdr:colOff>1009650</xdr:colOff>
      <xdr:row>62</xdr:row>
      <xdr:rowOff>4763</xdr:rowOff>
    </xdr:to>
    <xdr:pic>
      <xdr:nvPicPr>
        <xdr:cNvPr id="15" name="Рисунок 44" descr="TonSkalaKrasn.gif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" y="11610975"/>
          <a:ext cx="952500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6"/>
  <sheetViews>
    <sheetView topLeftCell="A10" workbookViewId="0">
      <selection activeCell="F12" sqref="F12:J18"/>
    </sheetView>
  </sheetViews>
  <sheetFormatPr defaultRowHeight="15"/>
  <cols>
    <col min="1" max="1" width="20.7109375" style="7" customWidth="1"/>
    <col min="2" max="4" width="9.140625" style="7"/>
    <col min="5" max="5" width="3.7109375" style="7" customWidth="1"/>
    <col min="6" max="22" width="20.7109375" style="7" customWidth="1"/>
    <col min="23" max="16384" width="9.140625" style="7"/>
  </cols>
  <sheetData>
    <row r="1" spans="1:11">
      <c r="A1" s="9" t="s">
        <v>83</v>
      </c>
      <c r="B1" s="9">
        <v>250</v>
      </c>
      <c r="E1" s="12"/>
      <c r="F1" s="43" t="s">
        <v>88</v>
      </c>
      <c r="G1" s="44"/>
      <c r="H1" s="51">
        <f>1/((B1+B3)*(B2+B3)/1000000)</f>
        <v>52.175727851403529</v>
      </c>
    </row>
    <row r="2" spans="1:11">
      <c r="A2" s="9" t="s">
        <v>82</v>
      </c>
      <c r="B2" s="9">
        <v>65</v>
      </c>
      <c r="E2" s="12"/>
      <c r="F2" s="45"/>
      <c r="G2" s="46"/>
      <c r="H2" s="52"/>
    </row>
    <row r="3" spans="1:11">
      <c r="A3" s="9" t="s">
        <v>81</v>
      </c>
      <c r="B3" s="9">
        <v>9</v>
      </c>
    </row>
    <row r="4" spans="1:11" ht="15.75" customHeight="1">
      <c r="E4" s="39"/>
      <c r="F4" s="39"/>
      <c r="G4" s="39"/>
      <c r="H4" s="39"/>
      <c r="I4" s="39"/>
      <c r="J4" s="39"/>
      <c r="K4" s="39"/>
    </row>
    <row r="5" spans="1:11" ht="18.75" customHeight="1">
      <c r="E5" s="41"/>
      <c r="F5" s="47" t="s">
        <v>89</v>
      </c>
      <c r="G5" s="48"/>
      <c r="H5" s="48"/>
      <c r="I5" s="48"/>
      <c r="J5" s="49"/>
      <c r="K5" s="40"/>
    </row>
    <row r="6" spans="1:11" ht="60" customHeight="1">
      <c r="E6" s="41"/>
      <c r="F6" s="9" t="s">
        <v>85</v>
      </c>
      <c r="G6" s="9" t="s">
        <v>86</v>
      </c>
      <c r="H6" s="9" t="s">
        <v>87</v>
      </c>
      <c r="I6" s="9" t="s">
        <v>80</v>
      </c>
      <c r="J6" s="9" t="s">
        <v>84</v>
      </c>
      <c r="K6" s="40"/>
    </row>
    <row r="7" spans="1:11" ht="18.75">
      <c r="A7" s="9" t="s">
        <v>71</v>
      </c>
      <c r="B7" s="10">
        <v>10.5</v>
      </c>
      <c r="E7" s="41"/>
      <c r="F7" s="21">
        <f>(B7+B8)*2*B9*B10</f>
        <v>242.39999999999998</v>
      </c>
      <c r="G7" s="21">
        <f>B12*B13*B14+C12*C13*C14+B16*B17*B18+C16*C17*C18+D16*D17*D18</f>
        <v>32.6</v>
      </c>
      <c r="H7" s="21">
        <f>F7-G7</f>
        <v>209.79999999999998</v>
      </c>
      <c r="I7" s="50">
        <f>H7*H1</f>
        <v>10946.46770322446</v>
      </c>
      <c r="J7" s="42">
        <f>I7*(1+5%)</f>
        <v>11493.791088385684</v>
      </c>
      <c r="K7" s="40"/>
    </row>
    <row r="8" spans="1:11" ht="18.75">
      <c r="A8" s="9" t="s">
        <v>72</v>
      </c>
      <c r="B8" s="10">
        <v>9.6999999999999993</v>
      </c>
      <c r="E8" s="41"/>
      <c r="F8" s="21"/>
      <c r="G8" s="21"/>
      <c r="H8" s="21"/>
      <c r="I8" s="50"/>
      <c r="J8" s="42"/>
      <c r="K8" s="40"/>
    </row>
    <row r="9" spans="1:11" ht="30" customHeight="1">
      <c r="A9" s="9" t="s">
        <v>73</v>
      </c>
      <c r="B9" s="10">
        <v>3</v>
      </c>
      <c r="E9" s="41"/>
      <c r="F9" s="21"/>
      <c r="G9" s="21"/>
      <c r="H9" s="21"/>
      <c r="I9" s="50"/>
      <c r="J9" s="42"/>
      <c r="K9" s="40"/>
    </row>
    <row r="10" spans="1:11" ht="30" customHeight="1">
      <c r="A10" s="9" t="s">
        <v>70</v>
      </c>
      <c r="B10" s="10">
        <v>2</v>
      </c>
      <c r="E10" s="41"/>
      <c r="F10" s="21"/>
      <c r="G10" s="21"/>
      <c r="H10" s="21"/>
      <c r="I10" s="50"/>
      <c r="J10" s="42"/>
      <c r="K10" s="40"/>
    </row>
    <row r="11" spans="1:11" ht="15" customHeight="1">
      <c r="E11" s="39"/>
      <c r="F11" s="39"/>
      <c r="G11" s="39"/>
      <c r="H11" s="39"/>
      <c r="I11" s="39"/>
      <c r="J11" s="39"/>
      <c r="K11" s="39"/>
    </row>
    <row r="12" spans="1:11" ht="30">
      <c r="A12" s="9" t="s">
        <v>75</v>
      </c>
      <c r="B12" s="10">
        <v>1</v>
      </c>
      <c r="C12" s="10">
        <v>0</v>
      </c>
      <c r="F12" s="31" t="s">
        <v>90</v>
      </c>
      <c r="G12" s="31"/>
      <c r="H12" s="31"/>
      <c r="I12" s="31"/>
      <c r="J12" s="31"/>
    </row>
    <row r="13" spans="1:11" ht="30">
      <c r="A13" s="9" t="s">
        <v>76</v>
      </c>
      <c r="B13" s="11">
        <v>1.3</v>
      </c>
      <c r="C13" s="11">
        <v>1.5</v>
      </c>
      <c r="F13" s="31"/>
      <c r="G13" s="31"/>
      <c r="H13" s="31"/>
      <c r="I13" s="31"/>
      <c r="J13" s="31"/>
    </row>
    <row r="14" spans="1:11" ht="30">
      <c r="A14" s="9" t="s">
        <v>77</v>
      </c>
      <c r="B14" s="11">
        <v>2</v>
      </c>
      <c r="C14" s="11">
        <v>2.1</v>
      </c>
      <c r="F14" s="31"/>
      <c r="G14" s="31"/>
      <c r="H14" s="31"/>
      <c r="I14" s="31"/>
      <c r="J14" s="31"/>
    </row>
    <row r="15" spans="1:11" ht="15.75">
      <c r="B15" s="8"/>
      <c r="C15" s="8"/>
      <c r="F15" s="38" t="s">
        <v>91</v>
      </c>
      <c r="G15" s="31"/>
      <c r="H15" s="31"/>
      <c r="I15" s="31"/>
      <c r="J15" s="31"/>
    </row>
    <row r="16" spans="1:11" ht="30">
      <c r="A16" s="9" t="s">
        <v>74</v>
      </c>
      <c r="B16" s="10">
        <v>0</v>
      </c>
      <c r="C16" s="10">
        <v>10</v>
      </c>
      <c r="D16" s="10">
        <v>0</v>
      </c>
      <c r="F16" s="31"/>
      <c r="G16" s="31"/>
      <c r="H16" s="31"/>
      <c r="I16" s="31"/>
      <c r="J16" s="31"/>
    </row>
    <row r="17" spans="1:23" ht="30">
      <c r="A17" s="9" t="s">
        <v>78</v>
      </c>
      <c r="B17" s="11">
        <v>1.2</v>
      </c>
      <c r="C17" s="11">
        <v>2</v>
      </c>
      <c r="D17" s="11">
        <v>3</v>
      </c>
      <c r="F17" s="31"/>
      <c r="G17" s="31"/>
      <c r="H17" s="31"/>
      <c r="I17" s="31"/>
      <c r="J17" s="31"/>
    </row>
    <row r="18" spans="1:23" ht="30">
      <c r="A18" s="9" t="s">
        <v>79</v>
      </c>
      <c r="B18" s="11">
        <v>1.5</v>
      </c>
      <c r="C18" s="11">
        <v>1.5</v>
      </c>
      <c r="D18" s="11">
        <v>2.5</v>
      </c>
      <c r="F18" s="31"/>
      <c r="G18" s="31"/>
      <c r="H18" s="31"/>
      <c r="I18" s="31"/>
      <c r="J18" s="31"/>
    </row>
    <row r="20" spans="1:23"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</row>
    <row r="21" spans="1:23" ht="15.75">
      <c r="E21" s="19"/>
      <c r="F21" s="33" t="s">
        <v>111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W21" s="19"/>
    </row>
    <row r="22" spans="1:23" ht="15.75">
      <c r="E22" s="19"/>
      <c r="F22" s="13"/>
      <c r="G22" s="33" t="s">
        <v>25</v>
      </c>
      <c r="H22" s="33"/>
      <c r="I22" s="34" t="s">
        <v>36</v>
      </c>
      <c r="J22" s="35"/>
      <c r="K22" s="33" t="s">
        <v>43</v>
      </c>
      <c r="L22" s="33"/>
      <c r="M22" s="33" t="s">
        <v>49</v>
      </c>
      <c r="N22" s="33"/>
      <c r="O22" s="33" t="s">
        <v>58</v>
      </c>
      <c r="P22" s="33"/>
      <c r="Q22" s="33" t="s">
        <v>67</v>
      </c>
      <c r="R22" s="33"/>
      <c r="W22" s="19"/>
    </row>
    <row r="23" spans="1:23" ht="39.950000000000003" customHeight="1">
      <c r="E23" s="19"/>
      <c r="F23" s="13"/>
      <c r="G23" s="14" t="s">
        <v>108</v>
      </c>
      <c r="H23" s="14" t="s">
        <v>92</v>
      </c>
      <c r="I23" s="14" t="str">
        <f>G23</f>
        <v>Стоимость кирпича на облицовку здания</v>
      </c>
      <c r="J23" s="14" t="str">
        <f>H23</f>
        <v>Стоимость кирпича на 1 м²</v>
      </c>
      <c r="K23" s="14" t="str">
        <f>G23</f>
        <v>Стоимость кирпича на облицовку здания</v>
      </c>
      <c r="L23" s="14" t="str">
        <f>H23</f>
        <v>Стоимость кирпича на 1 м²</v>
      </c>
      <c r="M23" s="14" t="str">
        <f>G23</f>
        <v>Стоимость кирпича на облицовку здания</v>
      </c>
      <c r="N23" s="14" t="str">
        <f>H23</f>
        <v>Стоимость кирпича на 1 м²</v>
      </c>
      <c r="O23" s="14" t="str">
        <f>G23</f>
        <v>Стоимость кирпича на облицовку здания</v>
      </c>
      <c r="P23" s="14" t="str">
        <f>H23</f>
        <v>Стоимость кирпича на 1 м²</v>
      </c>
      <c r="Q23" s="14" t="s">
        <v>110</v>
      </c>
      <c r="R23" s="14" t="s">
        <v>109</v>
      </c>
      <c r="W23" s="19"/>
    </row>
    <row r="24" spans="1:23" ht="30">
      <c r="E24" s="19"/>
      <c r="F24" s="13" t="s">
        <v>93</v>
      </c>
      <c r="G24" s="15">
        <f>J7*Прайс!H17</f>
        <v>40802.958363769176</v>
      </c>
      <c r="H24" s="15">
        <f>G24/H7</f>
        <v>194.48502556610666</v>
      </c>
      <c r="I24" s="16">
        <f>J7*Прайс!H28</f>
        <v>29883.856829802779</v>
      </c>
      <c r="J24" s="15">
        <f>I24/H7</f>
        <v>142.43973703433164</v>
      </c>
      <c r="K24" s="16">
        <f>J7*Прайс!H35</f>
        <v>32757.304601899199</v>
      </c>
      <c r="L24" s="16">
        <f>K24/H7</f>
        <v>156.13586559532507</v>
      </c>
      <c r="M24" s="16">
        <f>J7*Прайс!H41</f>
        <v>42527.027027027034</v>
      </c>
      <c r="N24" s="16">
        <f>M24/H7</f>
        <v>202.70270270270277</v>
      </c>
      <c r="O24" s="15">
        <f>J7*Прайс!H41</f>
        <v>42527.027027027034</v>
      </c>
      <c r="P24" s="15">
        <f>O24/H7</f>
        <v>202.70270270270277</v>
      </c>
      <c r="Q24" s="15">
        <f>J7*Прайс!H61</f>
        <v>19539.444850255662</v>
      </c>
      <c r="R24" s="15">
        <f>Q24/H7</f>
        <v>93.133674214755317</v>
      </c>
      <c r="W24" s="19"/>
    </row>
    <row r="25" spans="1:23" ht="45">
      <c r="E25" s="19"/>
      <c r="F25" s="13" t="s">
        <v>94</v>
      </c>
      <c r="G25" s="15">
        <f>J7*Прайс!I17</f>
        <v>43676.406135865596</v>
      </c>
      <c r="H25" s="15">
        <f>G25/H7</f>
        <v>208.18115412710009</v>
      </c>
      <c r="I25" s="16">
        <f>J7*Прайс!I28</f>
        <v>32182.615047479914</v>
      </c>
      <c r="J25" s="15">
        <f>I25/H7</f>
        <v>153.3966398831264</v>
      </c>
      <c r="K25" s="16">
        <f>J7*Прайс!I35</f>
        <v>35630.752373995623</v>
      </c>
      <c r="L25" s="16">
        <f>K25/H7</f>
        <v>169.83199415631853</v>
      </c>
      <c r="M25" s="16">
        <f>J7*Прайс!I41</f>
        <v>46549.853907962017</v>
      </c>
      <c r="N25" s="16">
        <f>M25/H7</f>
        <v>221.87728268809352</v>
      </c>
      <c r="O25" s="15">
        <f>J7*Прайс!I51</f>
        <v>46549.853907962017</v>
      </c>
      <c r="P25" s="15">
        <f>O25/H7</f>
        <v>221.87728268809352</v>
      </c>
      <c r="Q25" s="15">
        <f>J7*Прайс!I61</f>
        <v>21838.203067932798</v>
      </c>
      <c r="R25" s="15">
        <f>Q25/H7</f>
        <v>104.09057706355004</v>
      </c>
      <c r="W25" s="19"/>
    </row>
    <row r="26" spans="1:23" ht="15" customHeight="1">
      <c r="E26" s="19"/>
      <c r="F26" s="37" t="s">
        <v>95</v>
      </c>
      <c r="G26" s="22" t="s">
        <v>113</v>
      </c>
      <c r="H26" s="22"/>
      <c r="I26" s="23" t="s">
        <v>112</v>
      </c>
      <c r="J26" s="23"/>
      <c r="K26" s="22" t="s">
        <v>114</v>
      </c>
      <c r="L26" s="22"/>
      <c r="M26" s="22" t="s">
        <v>115</v>
      </c>
      <c r="N26" s="22"/>
      <c r="O26" s="22" t="s">
        <v>116</v>
      </c>
      <c r="P26" s="22"/>
      <c r="Q26" s="22" t="s">
        <v>96</v>
      </c>
      <c r="R26" s="22"/>
      <c r="W26" s="19"/>
    </row>
    <row r="27" spans="1:23">
      <c r="E27" s="19"/>
      <c r="F27" s="32"/>
      <c r="G27" s="22"/>
      <c r="H27" s="22"/>
      <c r="I27" s="23"/>
      <c r="J27" s="23"/>
      <c r="K27" s="22"/>
      <c r="L27" s="22"/>
      <c r="M27" s="22"/>
      <c r="N27" s="22"/>
      <c r="O27" s="22"/>
      <c r="P27" s="22"/>
      <c r="Q27" s="22"/>
      <c r="R27" s="22"/>
      <c r="W27" s="19"/>
    </row>
    <row r="28" spans="1:23">
      <c r="E28" s="19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19"/>
    </row>
    <row r="29" spans="1:23">
      <c r="E29" s="19"/>
      <c r="F29" s="17"/>
      <c r="G29" s="24" t="s">
        <v>117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6"/>
      <c r="W29" s="19"/>
    </row>
    <row r="30" spans="1:23">
      <c r="E30" s="19"/>
      <c r="F30" s="17"/>
      <c r="G30" s="27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9"/>
      <c r="W30" s="19"/>
    </row>
    <row r="31" spans="1:23">
      <c r="E31" s="19"/>
      <c r="F31" s="13" t="s">
        <v>97</v>
      </c>
      <c r="G31" s="21" t="s">
        <v>98</v>
      </c>
      <c r="H31" s="21"/>
      <c r="I31" s="21"/>
      <c r="J31" s="21" t="s">
        <v>99</v>
      </c>
      <c r="K31" s="21"/>
      <c r="L31" s="21"/>
      <c r="M31" s="21" t="s">
        <v>100</v>
      </c>
      <c r="N31" s="21"/>
      <c r="O31" s="21"/>
      <c r="P31" s="21" t="s">
        <v>101</v>
      </c>
      <c r="Q31" s="21"/>
      <c r="R31" s="21"/>
      <c r="S31" s="21" t="s">
        <v>102</v>
      </c>
      <c r="T31" s="21"/>
      <c r="U31" s="21" t="s">
        <v>103</v>
      </c>
      <c r="V31" s="21"/>
      <c r="W31" s="19"/>
    </row>
    <row r="32" spans="1:23" ht="150" customHeight="1">
      <c r="E32" s="19"/>
      <c r="F32" s="18" t="s">
        <v>104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0"/>
      <c r="T32" s="31"/>
      <c r="U32" s="31"/>
      <c r="V32" s="31"/>
      <c r="W32" s="19"/>
    </row>
    <row r="33" spans="5:23" ht="150" customHeight="1">
      <c r="E33" s="19"/>
      <c r="F33" s="13" t="s">
        <v>105</v>
      </c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30"/>
      <c r="T33" s="31"/>
      <c r="U33" s="31"/>
      <c r="V33" s="31"/>
      <c r="W33" s="19"/>
    </row>
    <row r="34" spans="5:23" ht="150" customHeight="1">
      <c r="E34" s="19"/>
      <c r="F34" s="13" t="s">
        <v>106</v>
      </c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30"/>
      <c r="T34" s="31"/>
      <c r="U34" s="31"/>
      <c r="V34" s="31"/>
      <c r="W34" s="19"/>
    </row>
    <row r="35" spans="5:23" ht="150" customHeight="1">
      <c r="E35" s="19"/>
      <c r="F35" s="13" t="s">
        <v>107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W35" s="19"/>
    </row>
    <row r="36" spans="5:23"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</row>
  </sheetData>
  <mergeCells count="62">
    <mergeCell ref="F1:G2"/>
    <mergeCell ref="F5:J5"/>
    <mergeCell ref="F7:F10"/>
    <mergeCell ref="G7:G10"/>
    <mergeCell ref="H7:H10"/>
    <mergeCell ref="I7:I10"/>
    <mergeCell ref="H1:H2"/>
    <mergeCell ref="E4:K4"/>
    <mergeCell ref="F12:J14"/>
    <mergeCell ref="F15:J18"/>
    <mergeCell ref="E11:K11"/>
    <mergeCell ref="K5:K10"/>
    <mergeCell ref="E5:E10"/>
    <mergeCell ref="J7:J10"/>
    <mergeCell ref="F21:R21"/>
    <mergeCell ref="E20:W20"/>
    <mergeCell ref="G33:I33"/>
    <mergeCell ref="J33:L33"/>
    <mergeCell ref="M33:O33"/>
    <mergeCell ref="P33:R33"/>
    <mergeCell ref="G31:I31"/>
    <mergeCell ref="J31:L31"/>
    <mergeCell ref="M31:O31"/>
    <mergeCell ref="P31:R31"/>
    <mergeCell ref="F26:F27"/>
    <mergeCell ref="Q22:R22"/>
    <mergeCell ref="G22:H22"/>
    <mergeCell ref="I22:J22"/>
    <mergeCell ref="K22:L22"/>
    <mergeCell ref="M22:N22"/>
    <mergeCell ref="O22:P22"/>
    <mergeCell ref="S31:T31"/>
    <mergeCell ref="U31:V31"/>
    <mergeCell ref="G32:I32"/>
    <mergeCell ref="J32:L32"/>
    <mergeCell ref="M32:O32"/>
    <mergeCell ref="P32:R32"/>
    <mergeCell ref="S32:T32"/>
    <mergeCell ref="U32:V32"/>
    <mergeCell ref="U33:V33"/>
    <mergeCell ref="G34:I34"/>
    <mergeCell ref="J34:L34"/>
    <mergeCell ref="M34:O34"/>
    <mergeCell ref="P34:R34"/>
    <mergeCell ref="S34:T34"/>
    <mergeCell ref="U34:V34"/>
    <mergeCell ref="E36:W36"/>
    <mergeCell ref="E21:E35"/>
    <mergeCell ref="W21:W35"/>
    <mergeCell ref="F28:V28"/>
    <mergeCell ref="G35:I35"/>
    <mergeCell ref="J35:L35"/>
    <mergeCell ref="M35:O35"/>
    <mergeCell ref="P35:R35"/>
    <mergeCell ref="G26:H27"/>
    <mergeCell ref="I26:J27"/>
    <mergeCell ref="K26:L27"/>
    <mergeCell ref="M26:N27"/>
    <mergeCell ref="O26:P27"/>
    <mergeCell ref="Q26:R27"/>
    <mergeCell ref="G29:V30"/>
    <mergeCell ref="S33:T33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63"/>
  <sheetViews>
    <sheetView tabSelected="1" topLeftCell="A30" workbookViewId="0">
      <selection activeCell="I64" sqref="I64"/>
    </sheetView>
  </sheetViews>
  <sheetFormatPr defaultRowHeight="15"/>
  <cols>
    <col min="1" max="1" width="5.7109375" customWidth="1"/>
    <col min="2" max="2" width="15.7109375" customWidth="1"/>
    <col min="5" max="5" width="10.7109375" customWidth="1"/>
  </cols>
  <sheetData>
    <row r="1" spans="1:9">
      <c r="A1" s="62" t="s">
        <v>0</v>
      </c>
      <c r="B1" s="63"/>
      <c r="C1" s="63"/>
      <c r="D1" s="63"/>
      <c r="E1" s="63"/>
      <c r="F1" s="63"/>
      <c r="G1" s="63"/>
      <c r="H1" s="63"/>
      <c r="I1" s="64"/>
    </row>
    <row r="2" spans="1:9">
      <c r="A2" s="65" t="s">
        <v>1</v>
      </c>
      <c r="B2" s="66"/>
      <c r="C2" s="66"/>
      <c r="D2" s="66"/>
      <c r="E2" s="66"/>
      <c r="F2" s="66"/>
      <c r="G2" s="66"/>
      <c r="H2" s="66"/>
      <c r="I2" s="67"/>
    </row>
    <row r="3" spans="1:9">
      <c r="A3" s="65"/>
      <c r="B3" s="66"/>
      <c r="C3" s="66"/>
      <c r="D3" s="66"/>
      <c r="E3" s="66"/>
      <c r="F3" s="66"/>
      <c r="G3" s="66"/>
      <c r="H3" s="66"/>
      <c r="I3" s="67"/>
    </row>
    <row r="4" spans="1:9">
      <c r="A4" s="68" t="s">
        <v>2</v>
      </c>
      <c r="B4" s="69"/>
      <c r="C4" s="69"/>
      <c r="D4" s="69"/>
      <c r="E4" s="69"/>
      <c r="F4" s="69"/>
      <c r="G4" s="69"/>
      <c r="H4" s="69"/>
      <c r="I4" s="70"/>
    </row>
    <row r="5" spans="1:9">
      <c r="A5" s="68" t="s">
        <v>3</v>
      </c>
      <c r="B5" s="69"/>
      <c r="C5" s="69"/>
      <c r="D5" s="69"/>
      <c r="E5" s="69"/>
      <c r="F5" s="69"/>
      <c r="G5" s="69"/>
      <c r="H5" s="69"/>
      <c r="I5" s="70"/>
    </row>
    <row r="6" spans="1:9">
      <c r="A6" s="71" t="s">
        <v>4</v>
      </c>
      <c r="B6" s="72"/>
      <c r="C6" s="72"/>
      <c r="D6" s="72"/>
      <c r="E6" s="72"/>
      <c r="F6" s="72"/>
      <c r="G6" s="72"/>
      <c r="H6" s="72"/>
      <c r="I6" s="73"/>
    </row>
    <row r="7" spans="1:9">
      <c r="A7" s="53" t="s">
        <v>5</v>
      </c>
      <c r="B7" s="54"/>
      <c r="C7" s="54"/>
      <c r="D7" s="54"/>
      <c r="E7" s="54"/>
      <c r="F7" s="54"/>
      <c r="G7" s="54"/>
      <c r="H7" s="54"/>
      <c r="I7" s="55"/>
    </row>
    <row r="8" spans="1:9">
      <c r="A8" s="53" t="s">
        <v>6</v>
      </c>
      <c r="B8" s="54"/>
      <c r="C8" s="54"/>
      <c r="D8" s="54"/>
      <c r="E8" s="54"/>
      <c r="F8" s="54"/>
      <c r="G8" s="54"/>
      <c r="H8" s="54"/>
      <c r="I8" s="55"/>
    </row>
    <row r="9" spans="1:9">
      <c r="A9" s="53" t="s">
        <v>7</v>
      </c>
      <c r="B9" s="54"/>
      <c r="C9" s="54"/>
      <c r="D9" s="54"/>
      <c r="E9" s="54"/>
      <c r="F9" s="54"/>
      <c r="G9" s="54"/>
      <c r="H9" s="54"/>
      <c r="I9" s="55"/>
    </row>
    <row r="10" spans="1:9">
      <c r="A10" s="56" t="s">
        <v>8</v>
      </c>
      <c r="B10" s="57"/>
      <c r="C10" s="57"/>
      <c r="D10" s="57"/>
      <c r="E10" s="57"/>
      <c r="F10" s="57"/>
      <c r="G10" s="57"/>
      <c r="H10" s="57"/>
      <c r="I10" s="58"/>
    </row>
    <row r="11" spans="1:9">
      <c r="A11" s="59" t="s">
        <v>9</v>
      </c>
      <c r="B11" s="59"/>
      <c r="C11" s="59"/>
      <c r="D11" s="59"/>
      <c r="E11" s="59"/>
      <c r="F11" s="59"/>
      <c r="G11" s="59"/>
      <c r="H11" s="60" t="s">
        <v>10</v>
      </c>
      <c r="I11" s="60"/>
    </row>
    <row r="12" spans="1:9">
      <c r="A12" s="59"/>
      <c r="B12" s="59"/>
      <c r="C12" s="59"/>
      <c r="D12" s="59"/>
      <c r="E12" s="59"/>
      <c r="F12" s="59"/>
      <c r="G12" s="59"/>
      <c r="H12" s="61" t="s">
        <v>11</v>
      </c>
      <c r="I12" s="61"/>
    </row>
    <row r="13" spans="1:9" ht="16.5">
      <c r="A13" s="77" t="s">
        <v>12</v>
      </c>
      <c r="B13" s="77" t="s">
        <v>13</v>
      </c>
      <c r="C13" s="77" t="s">
        <v>14</v>
      </c>
      <c r="D13" s="77" t="s">
        <v>15</v>
      </c>
      <c r="E13" s="77" t="s">
        <v>16</v>
      </c>
      <c r="F13" s="1" t="s">
        <v>17</v>
      </c>
      <c r="G13" s="1" t="s">
        <v>18</v>
      </c>
      <c r="H13" s="80" t="s">
        <v>19</v>
      </c>
      <c r="I13" s="74" t="s">
        <v>20</v>
      </c>
    </row>
    <row r="14" spans="1:9">
      <c r="A14" s="77"/>
      <c r="B14" s="77"/>
      <c r="C14" s="77"/>
      <c r="D14" s="77"/>
      <c r="E14" s="77"/>
      <c r="F14" s="1" t="s">
        <v>21</v>
      </c>
      <c r="G14" s="75" t="s">
        <v>22</v>
      </c>
      <c r="H14" s="80"/>
      <c r="I14" s="74"/>
    </row>
    <row r="15" spans="1:9" ht="16.5">
      <c r="A15" s="77"/>
      <c r="B15" s="77"/>
      <c r="C15" s="77"/>
      <c r="D15" s="77"/>
      <c r="E15" s="77"/>
      <c r="F15" s="1" t="s">
        <v>23</v>
      </c>
      <c r="G15" s="75"/>
      <c r="H15" s="80"/>
      <c r="I15" s="74"/>
    </row>
    <row r="16" spans="1:9">
      <c r="A16" s="76" t="s">
        <v>24</v>
      </c>
      <c r="B16" s="76"/>
      <c r="C16" s="76"/>
      <c r="D16" s="76"/>
      <c r="E16" s="76"/>
      <c r="F16" s="76"/>
      <c r="G16" s="76"/>
      <c r="H16" s="76"/>
      <c r="I16" s="76"/>
    </row>
    <row r="17" spans="1:9">
      <c r="A17" s="22">
        <v>1</v>
      </c>
      <c r="B17" s="22"/>
      <c r="C17" s="77" t="s">
        <v>25</v>
      </c>
      <c r="D17" s="60" t="s">
        <v>26</v>
      </c>
      <c r="E17" s="77" t="s">
        <v>27</v>
      </c>
      <c r="F17" s="2">
        <v>4.3</v>
      </c>
      <c r="G17" s="3">
        <v>52</v>
      </c>
      <c r="H17" s="78">
        <v>3.55</v>
      </c>
      <c r="I17" s="79">
        <v>3.8</v>
      </c>
    </row>
    <row r="18" spans="1:9">
      <c r="A18" s="22"/>
      <c r="B18" s="22"/>
      <c r="C18" s="77"/>
      <c r="D18" s="60"/>
      <c r="E18" s="77"/>
      <c r="F18" s="4">
        <f>F17*F19/1000</f>
        <v>1.4447999999999999</v>
      </c>
      <c r="G18" s="5">
        <f>G17*H17</f>
        <v>184.6</v>
      </c>
      <c r="H18" s="78"/>
      <c r="I18" s="79"/>
    </row>
    <row r="19" spans="1:9">
      <c r="A19" s="22"/>
      <c r="B19" s="22"/>
      <c r="C19" s="77"/>
      <c r="D19" s="60"/>
      <c r="E19" s="77"/>
      <c r="F19" s="2">
        <v>336</v>
      </c>
      <c r="G19" s="6">
        <f>G17*I17</f>
        <v>197.6</v>
      </c>
      <c r="H19" s="78"/>
      <c r="I19" s="79"/>
    </row>
    <row r="20" spans="1:9">
      <c r="A20" s="22">
        <v>2</v>
      </c>
      <c r="B20" s="22"/>
      <c r="C20" s="77" t="s">
        <v>28</v>
      </c>
      <c r="D20" s="60" t="s">
        <v>29</v>
      </c>
      <c r="E20" s="77" t="s">
        <v>27</v>
      </c>
      <c r="F20" s="2">
        <v>4.0999999999999996</v>
      </c>
      <c r="G20" s="3" t="s">
        <v>30</v>
      </c>
      <c r="H20" s="78" t="s">
        <v>30</v>
      </c>
      <c r="I20" s="79" t="s">
        <v>30</v>
      </c>
    </row>
    <row r="21" spans="1:9">
      <c r="A21" s="22"/>
      <c r="B21" s="22"/>
      <c r="C21" s="77"/>
      <c r="D21" s="60"/>
      <c r="E21" s="77"/>
      <c r="F21" s="4">
        <f>F20*F22/1000</f>
        <v>1.3775999999999999</v>
      </c>
      <c r="G21" s="81" t="s">
        <v>30</v>
      </c>
      <c r="H21" s="78"/>
      <c r="I21" s="79"/>
    </row>
    <row r="22" spans="1:9">
      <c r="A22" s="22"/>
      <c r="B22" s="22"/>
      <c r="C22" s="77"/>
      <c r="D22" s="60"/>
      <c r="E22" s="77"/>
      <c r="F22" s="2">
        <v>336</v>
      </c>
      <c r="G22" s="81"/>
      <c r="H22" s="78"/>
      <c r="I22" s="79"/>
    </row>
    <row r="23" spans="1:9">
      <c r="A23" s="76" t="s">
        <v>31</v>
      </c>
      <c r="B23" s="76"/>
      <c r="C23" s="76"/>
      <c r="D23" s="76"/>
      <c r="E23" s="76"/>
      <c r="F23" s="76"/>
      <c r="G23" s="76"/>
      <c r="H23" s="76"/>
      <c r="I23" s="76"/>
    </row>
    <row r="24" spans="1:9">
      <c r="A24" s="22">
        <v>3</v>
      </c>
      <c r="B24" s="22"/>
      <c r="C24" s="77" t="s">
        <v>32</v>
      </c>
      <c r="D24" s="60" t="s">
        <v>33</v>
      </c>
      <c r="E24" s="77" t="s">
        <v>34</v>
      </c>
      <c r="F24" s="2">
        <v>2.1</v>
      </c>
      <c r="G24" s="3">
        <v>52</v>
      </c>
      <c r="H24" s="78">
        <v>2.2999999999999998</v>
      </c>
      <c r="I24" s="79">
        <v>2.5</v>
      </c>
    </row>
    <row r="25" spans="1:9">
      <c r="A25" s="22"/>
      <c r="B25" s="22"/>
      <c r="C25" s="77"/>
      <c r="D25" s="60"/>
      <c r="E25" s="77"/>
      <c r="F25" s="4">
        <f>F24*F26/1000</f>
        <v>1.4112</v>
      </c>
      <c r="G25" s="5">
        <f>G24*H24</f>
        <v>119.6</v>
      </c>
      <c r="H25" s="78"/>
      <c r="I25" s="79"/>
    </row>
    <row r="26" spans="1:9">
      <c r="A26" s="22"/>
      <c r="B26" s="22"/>
      <c r="C26" s="77"/>
      <c r="D26" s="60"/>
      <c r="E26" s="77"/>
      <c r="F26" s="2">
        <v>672</v>
      </c>
      <c r="G26" s="6">
        <f>G24*I24</f>
        <v>130</v>
      </c>
      <c r="H26" s="78"/>
      <c r="I26" s="79"/>
    </row>
    <row r="27" spans="1:9">
      <c r="A27" s="77" t="s">
        <v>35</v>
      </c>
      <c r="B27" s="77"/>
      <c r="C27" s="77"/>
      <c r="D27" s="77"/>
      <c r="E27" s="77"/>
      <c r="F27" s="77"/>
      <c r="G27" s="77"/>
      <c r="H27" s="77"/>
      <c r="I27" s="77"/>
    </row>
    <row r="28" spans="1:9">
      <c r="A28" s="22">
        <v>4</v>
      </c>
      <c r="B28" s="22"/>
      <c r="C28" s="77" t="s">
        <v>36</v>
      </c>
      <c r="D28" s="60" t="s">
        <v>37</v>
      </c>
      <c r="E28" s="77" t="s">
        <v>38</v>
      </c>
      <c r="F28" s="2">
        <v>2</v>
      </c>
      <c r="G28" s="3">
        <v>52</v>
      </c>
      <c r="H28" s="78">
        <v>2.6</v>
      </c>
      <c r="I28" s="79">
        <v>2.8</v>
      </c>
    </row>
    <row r="29" spans="1:9">
      <c r="A29" s="22"/>
      <c r="B29" s="22"/>
      <c r="C29" s="77"/>
      <c r="D29" s="60"/>
      <c r="E29" s="77"/>
      <c r="F29" s="4">
        <f>F28*F30/1000</f>
        <v>1.536</v>
      </c>
      <c r="G29" s="5">
        <f>G28*H28</f>
        <v>135.20000000000002</v>
      </c>
      <c r="H29" s="78"/>
      <c r="I29" s="79"/>
    </row>
    <row r="30" spans="1:9">
      <c r="A30" s="22"/>
      <c r="B30" s="22"/>
      <c r="C30" s="77"/>
      <c r="D30" s="60"/>
      <c r="E30" s="77"/>
      <c r="F30" s="2">
        <v>768</v>
      </c>
      <c r="G30" s="6">
        <f>G28*I28</f>
        <v>145.6</v>
      </c>
      <c r="H30" s="78"/>
      <c r="I30" s="79"/>
    </row>
    <row r="31" spans="1:9">
      <c r="A31" s="22">
        <v>5</v>
      </c>
      <c r="B31" s="22"/>
      <c r="C31" s="77" t="s">
        <v>39</v>
      </c>
      <c r="D31" s="60" t="s">
        <v>40</v>
      </c>
      <c r="E31" s="77" t="s">
        <v>41</v>
      </c>
      <c r="F31" s="2">
        <v>1.8</v>
      </c>
      <c r="G31" s="3" t="s">
        <v>30</v>
      </c>
      <c r="H31" s="78">
        <v>2.8</v>
      </c>
      <c r="I31" s="79">
        <v>3</v>
      </c>
    </row>
    <row r="32" spans="1:9">
      <c r="A32" s="22"/>
      <c r="B32" s="22"/>
      <c r="C32" s="77"/>
      <c r="D32" s="60"/>
      <c r="E32" s="77"/>
      <c r="F32" s="4">
        <f>F31*F33/1000</f>
        <v>1.3824000000000001</v>
      </c>
      <c r="G32" s="81" t="s">
        <v>30</v>
      </c>
      <c r="H32" s="78"/>
      <c r="I32" s="79"/>
    </row>
    <row r="33" spans="1:9">
      <c r="A33" s="22"/>
      <c r="B33" s="22"/>
      <c r="C33" s="77"/>
      <c r="D33" s="60"/>
      <c r="E33" s="77"/>
      <c r="F33" s="2">
        <v>768</v>
      </c>
      <c r="G33" s="81"/>
      <c r="H33" s="78"/>
      <c r="I33" s="79"/>
    </row>
    <row r="34" spans="1:9">
      <c r="A34" s="77" t="s">
        <v>42</v>
      </c>
      <c r="B34" s="77"/>
      <c r="C34" s="77"/>
      <c r="D34" s="77"/>
      <c r="E34" s="77"/>
      <c r="F34" s="77"/>
      <c r="G34" s="77"/>
      <c r="H34" s="77"/>
      <c r="I34" s="77"/>
    </row>
    <row r="35" spans="1:9">
      <c r="A35" s="22">
        <v>6</v>
      </c>
      <c r="B35" s="22"/>
      <c r="C35" s="77" t="s">
        <v>43</v>
      </c>
      <c r="D35" s="60" t="s">
        <v>44</v>
      </c>
      <c r="E35" s="77" t="s">
        <v>45</v>
      </c>
      <c r="F35" s="4">
        <v>1.7</v>
      </c>
      <c r="G35" s="3">
        <v>52</v>
      </c>
      <c r="H35" s="78">
        <v>2.85</v>
      </c>
      <c r="I35" s="79">
        <v>3.1</v>
      </c>
    </row>
    <row r="36" spans="1:9">
      <c r="A36" s="22"/>
      <c r="B36" s="22"/>
      <c r="C36" s="77"/>
      <c r="D36" s="60"/>
      <c r="E36" s="77"/>
      <c r="F36" s="4">
        <f>F35*F37/1000</f>
        <v>1.3735999999999999</v>
      </c>
      <c r="G36" s="5">
        <f>G35*H35</f>
        <v>148.20000000000002</v>
      </c>
      <c r="H36" s="78"/>
      <c r="I36" s="79"/>
    </row>
    <row r="37" spans="1:9">
      <c r="A37" s="22"/>
      <c r="B37" s="22"/>
      <c r="C37" s="77"/>
      <c r="D37" s="60"/>
      <c r="E37" s="77"/>
      <c r="F37" s="2">
        <v>808</v>
      </c>
      <c r="G37" s="6">
        <f>G35*I35</f>
        <v>161.20000000000002</v>
      </c>
      <c r="H37" s="78"/>
      <c r="I37" s="79"/>
    </row>
    <row r="38" spans="1:9">
      <c r="A38" s="22">
        <v>7</v>
      </c>
      <c r="B38" s="22"/>
      <c r="C38" s="77" t="s">
        <v>46</v>
      </c>
      <c r="D38" s="60" t="s">
        <v>47</v>
      </c>
      <c r="E38" s="77" t="s">
        <v>48</v>
      </c>
      <c r="F38" s="2">
        <v>1.6</v>
      </c>
      <c r="G38" s="3" t="s">
        <v>30</v>
      </c>
      <c r="H38" s="78">
        <v>3.1</v>
      </c>
      <c r="I38" s="79">
        <v>3.35</v>
      </c>
    </row>
    <row r="39" spans="1:9">
      <c r="A39" s="22"/>
      <c r="B39" s="22"/>
      <c r="C39" s="77"/>
      <c r="D39" s="60"/>
      <c r="E39" s="77"/>
      <c r="F39" s="4">
        <f>F38*F40/1000</f>
        <v>1.2928000000000002</v>
      </c>
      <c r="G39" s="81" t="s">
        <v>30</v>
      </c>
      <c r="H39" s="78"/>
      <c r="I39" s="79"/>
    </row>
    <row r="40" spans="1:9">
      <c r="A40" s="22"/>
      <c r="B40" s="22"/>
      <c r="C40" s="77"/>
      <c r="D40" s="60"/>
      <c r="E40" s="77"/>
      <c r="F40" s="2">
        <v>808</v>
      </c>
      <c r="G40" s="81"/>
      <c r="H40" s="78"/>
      <c r="I40" s="79"/>
    </row>
    <row r="41" spans="1:9">
      <c r="A41" s="22">
        <v>8</v>
      </c>
      <c r="B41" s="22"/>
      <c r="C41" s="77" t="s">
        <v>49</v>
      </c>
      <c r="D41" s="60" t="s">
        <v>50</v>
      </c>
      <c r="E41" s="77" t="s">
        <v>51</v>
      </c>
      <c r="F41" s="2">
        <v>3.7</v>
      </c>
      <c r="G41" s="3">
        <v>52</v>
      </c>
      <c r="H41" s="78">
        <v>3.7</v>
      </c>
      <c r="I41" s="79">
        <v>4.05</v>
      </c>
    </row>
    <row r="42" spans="1:9">
      <c r="A42" s="22"/>
      <c r="B42" s="22"/>
      <c r="C42" s="77"/>
      <c r="D42" s="60"/>
      <c r="E42" s="77"/>
      <c r="F42" s="4">
        <f>F41*F43/1000</f>
        <v>1.4208000000000003</v>
      </c>
      <c r="G42" s="5">
        <f>G41*H41</f>
        <v>192.4</v>
      </c>
      <c r="H42" s="78"/>
      <c r="I42" s="79"/>
    </row>
    <row r="43" spans="1:9">
      <c r="A43" s="22"/>
      <c r="B43" s="22"/>
      <c r="C43" s="77"/>
      <c r="D43" s="60"/>
      <c r="E43" s="77"/>
      <c r="F43" s="2">
        <v>384</v>
      </c>
      <c r="G43" s="6">
        <f>G41*I41</f>
        <v>210.6</v>
      </c>
      <c r="H43" s="78"/>
      <c r="I43" s="79"/>
    </row>
    <row r="44" spans="1:9">
      <c r="A44" s="22">
        <v>9</v>
      </c>
      <c r="B44" s="22"/>
      <c r="C44" s="77" t="s">
        <v>52</v>
      </c>
      <c r="D44" s="60" t="s">
        <v>53</v>
      </c>
      <c r="E44" s="77" t="s">
        <v>54</v>
      </c>
      <c r="F44" s="2">
        <v>3.5</v>
      </c>
      <c r="G44" s="3" t="s">
        <v>30</v>
      </c>
      <c r="H44" s="78">
        <v>4.05</v>
      </c>
      <c r="I44" s="79">
        <v>4.4000000000000004</v>
      </c>
    </row>
    <row r="45" spans="1:9">
      <c r="A45" s="22"/>
      <c r="B45" s="22"/>
      <c r="C45" s="77"/>
      <c r="D45" s="60"/>
      <c r="E45" s="77"/>
      <c r="F45" s="4">
        <f>F44*F46/1000</f>
        <v>1.3440000000000001</v>
      </c>
      <c r="G45" s="81" t="s">
        <v>30</v>
      </c>
      <c r="H45" s="78"/>
      <c r="I45" s="79"/>
    </row>
    <row r="46" spans="1:9">
      <c r="A46" s="22"/>
      <c r="B46" s="22"/>
      <c r="C46" s="77"/>
      <c r="D46" s="60"/>
      <c r="E46" s="77"/>
      <c r="F46" s="2">
        <v>384</v>
      </c>
      <c r="G46" s="81"/>
      <c r="H46" s="78"/>
      <c r="I46" s="79"/>
    </row>
    <row r="47" spans="1:9">
      <c r="A47" s="22">
        <v>10</v>
      </c>
      <c r="B47" s="22"/>
      <c r="C47" s="77" t="s">
        <v>55</v>
      </c>
      <c r="D47" s="60" t="s">
        <v>56</v>
      </c>
      <c r="E47" s="77" t="s">
        <v>54</v>
      </c>
      <c r="F47" s="2">
        <v>3.2</v>
      </c>
      <c r="G47" s="3" t="s">
        <v>30</v>
      </c>
      <c r="H47" s="78">
        <v>4.2</v>
      </c>
      <c r="I47" s="79">
        <v>4.55</v>
      </c>
    </row>
    <row r="48" spans="1:9">
      <c r="A48" s="22"/>
      <c r="B48" s="22"/>
      <c r="C48" s="77"/>
      <c r="D48" s="60"/>
      <c r="E48" s="77"/>
      <c r="F48" s="4">
        <f>F47*F49/1000</f>
        <v>1.2288000000000001</v>
      </c>
      <c r="G48" s="81" t="s">
        <v>30</v>
      </c>
      <c r="H48" s="78"/>
      <c r="I48" s="79"/>
    </row>
    <row r="49" spans="1:9">
      <c r="A49" s="22"/>
      <c r="B49" s="22"/>
      <c r="C49" s="77"/>
      <c r="D49" s="60"/>
      <c r="E49" s="77"/>
      <c r="F49" s="2">
        <v>384</v>
      </c>
      <c r="G49" s="81"/>
      <c r="H49" s="78"/>
      <c r="I49" s="79"/>
    </row>
    <row r="50" spans="1:9">
      <c r="A50" s="77" t="s">
        <v>57</v>
      </c>
      <c r="B50" s="77"/>
      <c r="C50" s="77"/>
      <c r="D50" s="77"/>
      <c r="E50" s="77"/>
      <c r="F50" s="77"/>
      <c r="G50" s="77"/>
      <c r="H50" s="77"/>
      <c r="I50" s="77"/>
    </row>
    <row r="51" spans="1:9">
      <c r="A51" s="22">
        <v>11</v>
      </c>
      <c r="B51" s="22"/>
      <c r="C51" s="77" t="s">
        <v>58</v>
      </c>
      <c r="D51" s="60" t="s">
        <v>59</v>
      </c>
      <c r="E51" s="77" t="s">
        <v>60</v>
      </c>
      <c r="F51" s="2">
        <v>4</v>
      </c>
      <c r="G51" s="3">
        <v>52</v>
      </c>
      <c r="H51" s="78">
        <v>3.7</v>
      </c>
      <c r="I51" s="79">
        <v>4.05</v>
      </c>
    </row>
    <row r="52" spans="1:9">
      <c r="A52" s="22"/>
      <c r="B52" s="22"/>
      <c r="C52" s="77"/>
      <c r="D52" s="60"/>
      <c r="E52" s="77"/>
      <c r="F52" s="4">
        <f>F51*F53/1000</f>
        <v>1.536</v>
      </c>
      <c r="G52" s="5">
        <f>G51*H51</f>
        <v>192.4</v>
      </c>
      <c r="H52" s="78"/>
      <c r="I52" s="79"/>
    </row>
    <row r="53" spans="1:9">
      <c r="A53" s="22"/>
      <c r="B53" s="22"/>
      <c r="C53" s="77"/>
      <c r="D53" s="60"/>
      <c r="E53" s="77"/>
      <c r="F53" s="2">
        <v>384</v>
      </c>
      <c r="G53" s="6">
        <f>G51*I51</f>
        <v>210.6</v>
      </c>
      <c r="H53" s="78"/>
      <c r="I53" s="79"/>
    </row>
    <row r="54" spans="1:9">
      <c r="A54" s="22">
        <v>12</v>
      </c>
      <c r="B54" s="22"/>
      <c r="C54" s="77" t="s">
        <v>61</v>
      </c>
      <c r="D54" s="60" t="s">
        <v>62</v>
      </c>
      <c r="E54" s="77" t="s">
        <v>63</v>
      </c>
      <c r="F54" s="2">
        <v>3.85</v>
      </c>
      <c r="G54" s="3">
        <v>52</v>
      </c>
      <c r="H54" s="78">
        <v>4.05</v>
      </c>
      <c r="I54" s="79">
        <v>4.4000000000000004</v>
      </c>
    </row>
    <row r="55" spans="1:9">
      <c r="A55" s="22"/>
      <c r="B55" s="22"/>
      <c r="C55" s="77"/>
      <c r="D55" s="60"/>
      <c r="E55" s="77"/>
      <c r="F55" s="4">
        <f>F54*F56/1000</f>
        <v>1.4784000000000002</v>
      </c>
      <c r="G55" s="81" t="s">
        <v>30</v>
      </c>
      <c r="H55" s="78"/>
      <c r="I55" s="79"/>
    </row>
    <row r="56" spans="1:9">
      <c r="A56" s="22"/>
      <c r="B56" s="22"/>
      <c r="C56" s="77"/>
      <c r="D56" s="60"/>
      <c r="E56" s="77"/>
      <c r="F56" s="2">
        <v>384</v>
      </c>
      <c r="G56" s="81"/>
      <c r="H56" s="78"/>
      <c r="I56" s="79"/>
    </row>
    <row r="57" spans="1:9">
      <c r="A57" s="22">
        <v>13</v>
      </c>
      <c r="B57" s="22"/>
      <c r="C57" s="77" t="s">
        <v>64</v>
      </c>
      <c r="D57" s="60" t="s">
        <v>65</v>
      </c>
      <c r="E57" s="77" t="s">
        <v>60</v>
      </c>
      <c r="F57" s="2">
        <v>3.7</v>
      </c>
      <c r="G57" s="3">
        <v>52</v>
      </c>
      <c r="H57" s="78" t="s">
        <v>30</v>
      </c>
      <c r="I57" s="79" t="s">
        <v>30</v>
      </c>
    </row>
    <row r="58" spans="1:9">
      <c r="A58" s="22"/>
      <c r="B58" s="22"/>
      <c r="C58" s="77"/>
      <c r="D58" s="60"/>
      <c r="E58" s="77"/>
      <c r="F58" s="4">
        <f>F57*F59/1000</f>
        <v>1.4208000000000003</v>
      </c>
      <c r="G58" s="81" t="s">
        <v>30</v>
      </c>
      <c r="H58" s="78"/>
      <c r="I58" s="79"/>
    </row>
    <row r="59" spans="1:9">
      <c r="A59" s="22"/>
      <c r="B59" s="22"/>
      <c r="C59" s="77"/>
      <c r="D59" s="60"/>
      <c r="E59" s="77"/>
      <c r="F59" s="2">
        <v>384</v>
      </c>
      <c r="G59" s="81"/>
      <c r="H59" s="78"/>
      <c r="I59" s="79"/>
    </row>
    <row r="60" spans="1:9">
      <c r="A60" s="77" t="s">
        <v>66</v>
      </c>
      <c r="B60" s="77"/>
      <c r="C60" s="77"/>
      <c r="D60" s="77"/>
      <c r="E60" s="77"/>
      <c r="F60" s="77"/>
      <c r="G60" s="77"/>
      <c r="H60" s="77"/>
      <c r="I60" s="77"/>
    </row>
    <row r="61" spans="1:9">
      <c r="A61" s="22">
        <v>14</v>
      </c>
      <c r="B61" s="22"/>
      <c r="C61" s="77" t="s">
        <v>67</v>
      </c>
      <c r="D61" s="60" t="s">
        <v>68</v>
      </c>
      <c r="E61" s="77" t="s">
        <v>69</v>
      </c>
      <c r="F61" s="2">
        <v>0.9</v>
      </c>
      <c r="G61" s="3">
        <v>52</v>
      </c>
      <c r="H61" s="78">
        <v>1.7</v>
      </c>
      <c r="I61" s="79">
        <v>1.9</v>
      </c>
    </row>
    <row r="62" spans="1:9">
      <c r="A62" s="22"/>
      <c r="B62" s="22"/>
      <c r="C62" s="77"/>
      <c r="D62" s="60"/>
      <c r="E62" s="77"/>
      <c r="F62" s="4">
        <f>F61*F63/1000</f>
        <v>1.2474000000000001</v>
      </c>
      <c r="G62" s="5">
        <f>G61*H61</f>
        <v>88.399999999999991</v>
      </c>
      <c r="H62" s="78"/>
      <c r="I62" s="79"/>
    </row>
    <row r="63" spans="1:9">
      <c r="A63" s="22"/>
      <c r="B63" s="22"/>
      <c r="C63" s="77"/>
      <c r="D63" s="60"/>
      <c r="E63" s="77"/>
      <c r="F63" s="3">
        <f>22*63</f>
        <v>1386</v>
      </c>
      <c r="G63" s="6">
        <f>G61*I61</f>
        <v>98.8</v>
      </c>
      <c r="H63" s="78"/>
      <c r="I63" s="79"/>
    </row>
  </sheetData>
  <mergeCells count="131">
    <mergeCell ref="A60:I60"/>
    <mergeCell ref="A61:A63"/>
    <mergeCell ref="B61:B63"/>
    <mergeCell ref="C61:C63"/>
    <mergeCell ref="D61:D63"/>
    <mergeCell ref="E61:E63"/>
    <mergeCell ref="H61:H63"/>
    <mergeCell ref="I61:I63"/>
    <mergeCell ref="I54:I56"/>
    <mergeCell ref="G55:G56"/>
    <mergeCell ref="A57:A59"/>
    <mergeCell ref="B57:B59"/>
    <mergeCell ref="C57:C59"/>
    <mergeCell ref="D57:D59"/>
    <mergeCell ref="E57:E59"/>
    <mergeCell ref="H57:H59"/>
    <mergeCell ref="I57:I59"/>
    <mergeCell ref="G58:G59"/>
    <mergeCell ref="A54:A56"/>
    <mergeCell ref="B54:B56"/>
    <mergeCell ref="C54:C56"/>
    <mergeCell ref="D54:D56"/>
    <mergeCell ref="E54:E56"/>
    <mergeCell ref="H54:H56"/>
    <mergeCell ref="A50:I50"/>
    <mergeCell ref="A51:A53"/>
    <mergeCell ref="B51:B53"/>
    <mergeCell ref="C51:C53"/>
    <mergeCell ref="D51:D53"/>
    <mergeCell ref="E51:E53"/>
    <mergeCell ref="H51:H53"/>
    <mergeCell ref="I51:I53"/>
    <mergeCell ref="I44:I46"/>
    <mergeCell ref="G45:G46"/>
    <mergeCell ref="A47:A49"/>
    <mergeCell ref="B47:B49"/>
    <mergeCell ref="C47:C49"/>
    <mergeCell ref="D47:D49"/>
    <mergeCell ref="E47:E49"/>
    <mergeCell ref="H47:H49"/>
    <mergeCell ref="I47:I49"/>
    <mergeCell ref="G48:G49"/>
    <mergeCell ref="A44:A46"/>
    <mergeCell ref="B44:B46"/>
    <mergeCell ref="C44:C46"/>
    <mergeCell ref="D44:D46"/>
    <mergeCell ref="E44:E46"/>
    <mergeCell ref="H44:H46"/>
    <mergeCell ref="I38:I40"/>
    <mergeCell ref="G39:G40"/>
    <mergeCell ref="A41:A43"/>
    <mergeCell ref="B41:B43"/>
    <mergeCell ref="C41:C43"/>
    <mergeCell ref="D41:D43"/>
    <mergeCell ref="E41:E43"/>
    <mergeCell ref="H41:H43"/>
    <mergeCell ref="I41:I43"/>
    <mergeCell ref="A38:A40"/>
    <mergeCell ref="B38:B40"/>
    <mergeCell ref="C38:C40"/>
    <mergeCell ref="D38:D40"/>
    <mergeCell ref="E38:E40"/>
    <mergeCell ref="H38:H40"/>
    <mergeCell ref="I31:I33"/>
    <mergeCell ref="G32:G33"/>
    <mergeCell ref="A34:I34"/>
    <mergeCell ref="A35:A37"/>
    <mergeCell ref="B35:B37"/>
    <mergeCell ref="C35:C37"/>
    <mergeCell ref="D35:D37"/>
    <mergeCell ref="E35:E37"/>
    <mergeCell ref="H35:H37"/>
    <mergeCell ref="I35:I37"/>
    <mergeCell ref="A31:A33"/>
    <mergeCell ref="B31:B33"/>
    <mergeCell ref="C31:C33"/>
    <mergeCell ref="D31:D33"/>
    <mergeCell ref="E31:E33"/>
    <mergeCell ref="H31:H33"/>
    <mergeCell ref="A27:I27"/>
    <mergeCell ref="A28:A30"/>
    <mergeCell ref="B28:B30"/>
    <mergeCell ref="C28:C30"/>
    <mergeCell ref="D28:D30"/>
    <mergeCell ref="E28:E30"/>
    <mergeCell ref="H28:H30"/>
    <mergeCell ref="I28:I30"/>
    <mergeCell ref="I20:I22"/>
    <mergeCell ref="G21:G22"/>
    <mergeCell ref="A23:I23"/>
    <mergeCell ref="A24:A26"/>
    <mergeCell ref="B24:B26"/>
    <mergeCell ref="C24:C26"/>
    <mergeCell ref="D24:D26"/>
    <mergeCell ref="E24:E26"/>
    <mergeCell ref="H24:H26"/>
    <mergeCell ref="I24:I26"/>
    <mergeCell ref="A20:A22"/>
    <mergeCell ref="B20:B22"/>
    <mergeCell ref="C20:C22"/>
    <mergeCell ref="D20:D22"/>
    <mergeCell ref="E20:E22"/>
    <mergeCell ref="H20:H22"/>
    <mergeCell ref="I13:I15"/>
    <mergeCell ref="G14:G15"/>
    <mergeCell ref="A16:I16"/>
    <mergeCell ref="A17:A19"/>
    <mergeCell ref="B17:B19"/>
    <mergeCell ref="C17:C19"/>
    <mergeCell ref="D17:D19"/>
    <mergeCell ref="E17:E19"/>
    <mergeCell ref="H17:H19"/>
    <mergeCell ref="I17:I19"/>
    <mergeCell ref="A13:A15"/>
    <mergeCell ref="B13:B15"/>
    <mergeCell ref="C13:C15"/>
    <mergeCell ref="D13:D15"/>
    <mergeCell ref="E13:E15"/>
    <mergeCell ref="H13:H15"/>
    <mergeCell ref="A8:I8"/>
    <mergeCell ref="A9:I9"/>
    <mergeCell ref="A10:I10"/>
    <mergeCell ref="A11:G12"/>
    <mergeCell ref="H11:I11"/>
    <mergeCell ref="H12:I12"/>
    <mergeCell ref="A1:I1"/>
    <mergeCell ref="A2:I3"/>
    <mergeCell ref="A4:I4"/>
    <mergeCell ref="A5:I5"/>
    <mergeCell ref="A6:I6"/>
    <mergeCell ref="A7:I7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Расчет кирпича на дом</vt:lpstr>
      <vt:lpstr>Прайс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2013-02-27T19:28:17Z</dcterms:modified>
</cp:coreProperties>
</file>